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H29" i="1"/>
  <c r="H28" i="1"/>
  <c r="H27" i="1"/>
  <c r="H26" i="1"/>
  <c r="E29" i="1"/>
  <c r="E28" i="1"/>
  <c r="E27" i="1"/>
  <c r="D29" i="1"/>
  <c r="D28" i="1"/>
  <c r="D27" i="1"/>
  <c r="D26" i="1"/>
  <c r="E26" i="1"/>
  <c r="I24" i="1"/>
  <c r="F24" i="1"/>
  <c r="E24" i="1"/>
  <c r="D24" i="1"/>
  <c r="I21" i="1"/>
  <c r="K21" i="1"/>
  <c r="I22" i="1"/>
  <c r="K22" i="1"/>
  <c r="F22" i="1"/>
  <c r="H22" i="1"/>
  <c r="F21" i="1"/>
  <c r="H21" i="1"/>
  <c r="E22" i="1"/>
  <c r="D22" i="1"/>
  <c r="E21" i="1"/>
  <c r="D21" i="1"/>
  <c r="K19" i="1"/>
  <c r="K18" i="1"/>
  <c r="K17" i="1"/>
  <c r="H19" i="1"/>
  <c r="H18" i="1"/>
  <c r="F17" i="1"/>
  <c r="H17" i="1"/>
  <c r="J12" i="1"/>
  <c r="I12" i="1"/>
  <c r="K7" i="1"/>
  <c r="K6" i="1"/>
  <c r="K5" i="1"/>
  <c r="H7" i="1"/>
  <c r="H6" i="1"/>
  <c r="H5" i="1"/>
</calcChain>
</file>

<file path=xl/sharedStrings.xml><?xml version="1.0" encoding="utf-8"?>
<sst xmlns="http://schemas.openxmlformats.org/spreadsheetml/2006/main" count="77" uniqueCount="68">
  <si>
    <t>TASSA REGIONALE €</t>
  </si>
  <si>
    <t>MIN</t>
  </si>
  <si>
    <t>MAX</t>
  </si>
  <si>
    <t xml:space="preserve">FUORI CORSO </t>
  </si>
  <si>
    <t>Area A</t>
  </si>
  <si>
    <t>Area B</t>
  </si>
  <si>
    <t>Area c</t>
  </si>
  <si>
    <t>I rata</t>
  </si>
  <si>
    <t>II rata</t>
  </si>
  <si>
    <t>totale</t>
  </si>
  <si>
    <t>Esempio 2: ISEEU 20.000 € (tasse incl regionale, contributi e spese)</t>
  </si>
  <si>
    <t>I rata 608€, II rata 70% circa del valore x studenti "in corso"</t>
  </si>
  <si>
    <t>Iscrizione come studente PART TIME</t>
  </si>
  <si>
    <t xml:space="preserve">I rata 691, II rata -15% sul valore x iscrizione "in corso" </t>
  </si>
  <si>
    <t>Con ISEEU fino a 11.000 euro II rata max 104 €; fuori corso pagano meno degli studenti in corso</t>
  </si>
  <si>
    <r>
      <rPr>
        <b/>
        <sz val="12"/>
        <color theme="1"/>
        <rFont val="Calibri"/>
        <family val="2"/>
        <scheme val="minor"/>
      </rPr>
      <t>Milano</t>
    </r>
    <r>
      <rPr>
        <sz val="12"/>
        <color theme="1"/>
        <rFont val="Calibri"/>
        <family val="2"/>
        <scheme val="minor"/>
      </rPr>
      <t xml:space="preserve"> Università degli Studi di Milano</t>
    </r>
  </si>
  <si>
    <t>CITTA' e Ateneo</t>
  </si>
  <si>
    <r>
      <rPr>
        <b/>
        <sz val="12"/>
        <color theme="1"/>
        <rFont val="Calibri"/>
        <family val="2"/>
        <scheme val="minor"/>
      </rPr>
      <t>Bologna</t>
    </r>
    <r>
      <rPr>
        <sz val="12"/>
        <color theme="1"/>
        <rFont val="Calibri"/>
        <family val="2"/>
        <scheme val="minor"/>
      </rPr>
      <t xml:space="preserve"> Alma Mater Studiorum</t>
    </r>
  </si>
  <si>
    <t>corsi studio con il contributo + basso</t>
  </si>
  <si>
    <t>corsi di studio con contributo + alto</t>
  </si>
  <si>
    <t>Area o Gruppo di corsi di studio</t>
  </si>
  <si>
    <t xml:space="preserve">esonero "totale"(si pagano € 157) per reddito con ISEE &lt; 19.152 €; esonero "totale" per merito solo immatricolazioni e I anno laurea magistrale; esonero totale x studenti di famiglie colpite dal sisma; esonero parziale x fasce contributive in base a reddito solo in presenza di requisiti di merito. Pagamento unica rata sconto 100€ </t>
  </si>
  <si>
    <t>non differenziato</t>
  </si>
  <si>
    <t>non previsto</t>
  </si>
  <si>
    <t>corsi studio senza contributo per laboratori</t>
  </si>
  <si>
    <t>corsi di studio con contributo per laboratori</t>
  </si>
  <si>
    <t>per alcuni corsi (pochi)  è previsto un contributo destinato a finanziare i laboratori, variabile tra un min di 1050 € e un max di 1718 € solo per gli anni di durata del corso legale, che non è non oggetto di alcuna esenzione; le matricole pagano i contributi al 50% (risparmio variabile fra 9 € con ISEE =0 e 859 € con ISEE &gt;75000 €</t>
  </si>
  <si>
    <t xml:space="preserve">contributi ridotti al 25% degl iimporti normali, altre tasse e quote invariate= risparmio tra 5 € e 1.289 € </t>
  </si>
  <si>
    <r>
      <rPr>
        <b/>
        <sz val="12"/>
        <color theme="1"/>
        <rFont val="Calibri"/>
        <family val="2"/>
        <scheme val="minor"/>
      </rPr>
      <t>Firenze</t>
    </r>
    <r>
      <rPr>
        <sz val="12"/>
        <color theme="1"/>
        <rFont val="Calibri"/>
        <family val="2"/>
        <scheme val="minor"/>
      </rPr>
      <t xml:space="preserve"> Università degli Studi di Firenze</t>
    </r>
  </si>
  <si>
    <t>1417-2085</t>
  </si>
  <si>
    <t>1534-2202</t>
  </si>
  <si>
    <t>1668-2336</t>
  </si>
  <si>
    <t>tutti i corsi di studio (laurea triennale o magistrale)</t>
  </si>
  <si>
    <t>dal 2011 al 2014 esonero totale delle tesse univesritarie eccetto tassa regionale, imposta di bollo e piccoli diritti di segreteria secondo servizio erogato (da 15 a 150 euro)</t>
  </si>
  <si>
    <r>
      <rPr>
        <b/>
        <sz val="12"/>
        <color theme="1"/>
        <rFont val="Calibri"/>
        <family val="2"/>
        <scheme val="minor"/>
      </rPr>
      <t>L'Aquila</t>
    </r>
    <r>
      <rPr>
        <sz val="12"/>
        <color theme="1"/>
        <rFont val="Calibri"/>
        <family val="2"/>
        <scheme val="minor"/>
      </rPr>
      <t xml:space="preserve"> - Università degli studi dell'Aquila</t>
    </r>
  </si>
  <si>
    <t>Esempio 1: ISEEU 10.000 € (tasse incl regionale, bollo, assicuraz., contributi e spese)</t>
  </si>
  <si>
    <t>maggiorazione 50% a partira dal terzo anno.</t>
  </si>
  <si>
    <t>I gruppo</t>
  </si>
  <si>
    <t>II gruppo</t>
  </si>
  <si>
    <t>III gruppo</t>
  </si>
  <si>
    <t xml:space="preserve">34 fasce di reddito ISSE per la contribuzione ridotta (su I e II rata). </t>
  </si>
  <si>
    <t>riduzione tasse rogressiva dal 10% (1° anno di part-time) al 40%</t>
  </si>
  <si>
    <t>facoltà umanistiche</t>
  </si>
  <si>
    <t xml:space="preserve">facoltà scientifiche </t>
  </si>
  <si>
    <r>
      <rPr>
        <b/>
        <sz val="12"/>
        <color theme="1"/>
        <rFont val="Calibri"/>
        <family val="2"/>
        <scheme val="minor"/>
      </rPr>
      <t>Roma</t>
    </r>
    <r>
      <rPr>
        <sz val="12"/>
        <color theme="1"/>
        <rFont val="Calibri"/>
        <family val="2"/>
        <scheme val="minor"/>
      </rPr>
      <t xml:space="preserve"> - Università La Sapienza</t>
    </r>
  </si>
  <si>
    <r>
      <rPr>
        <b/>
        <sz val="12"/>
        <color theme="1"/>
        <rFont val="Calibri"/>
        <family val="2"/>
        <scheme val="minor"/>
      </rPr>
      <t>Napoli</t>
    </r>
    <r>
      <rPr>
        <sz val="12"/>
        <color theme="1"/>
        <rFont val="Calibri"/>
        <family val="2"/>
        <scheme val="minor"/>
      </rPr>
      <t xml:space="preserve"> - Università Federico II</t>
    </r>
  </si>
  <si>
    <t xml:space="preserve">formula "a contratto" con sconto da 50 € a 100 € secondo numero anni </t>
  </si>
  <si>
    <t xml:space="preserve">riduzione di tasse e contributi per € 77 a studenti "meritevoli" e per € 129 a studenti "particolarmente meritevoli" secondo parametri stabiliti di tempestività e votazione nel conseguimento dei crediti </t>
  </si>
  <si>
    <t>riduzione 20% sulla II rata</t>
  </si>
  <si>
    <t>41 fasce ISEE di contribuzione differenziata</t>
  </si>
  <si>
    <t>contributo fisso 150 € 3° anno f.c, 250 € dal 4° anno in poi</t>
  </si>
  <si>
    <t>tutti i corsi</t>
  </si>
  <si>
    <t>62 *</t>
  </si>
  <si>
    <t>* Sul sito  dell'Università si fa sempre riferimento a questo importo, anche per l'A/A 2012-2013 ma il D.lgs 68/2012 fissa in 140 € le tasse regionali salvo determinazione per fasce di reddito (120€, 140€ e 160€)</t>
  </si>
  <si>
    <t>100*</t>
  </si>
  <si>
    <t>98,13 *</t>
  </si>
  <si>
    <r>
      <t xml:space="preserve">TASSA DI  ISCRIZIONE, CONTIBUTI, SPESE, valori min e max in base a reddito/merito/altri fattori di agevolazione- </t>
    </r>
    <r>
      <rPr>
        <b/>
        <sz val="12"/>
        <color theme="1"/>
        <rFont val="Calibri"/>
        <family val="2"/>
        <scheme val="minor"/>
      </rPr>
      <t xml:space="preserve"> tot annuo incl. tassa regionale</t>
    </r>
  </si>
  <si>
    <t>architettura, farmacia, ingengeria, sc. Matem. Fisiche e naturali</t>
  </si>
  <si>
    <t>medicina e chirurgia</t>
  </si>
  <si>
    <t>giurisprudenza, sc. Politiche, economia, lettere e filosofia</t>
  </si>
  <si>
    <t>lingue e lett. Straniere, scienze della formazione</t>
  </si>
  <si>
    <r>
      <rPr>
        <b/>
        <sz val="12"/>
        <color theme="1"/>
        <rFont val="Calibri"/>
        <family val="2"/>
        <scheme val="minor"/>
      </rPr>
      <t>Cagliari</t>
    </r>
    <r>
      <rPr>
        <sz val="12"/>
        <color theme="1"/>
        <rFont val="Calibri"/>
        <family val="2"/>
        <scheme val="minor"/>
      </rPr>
      <t xml:space="preserve"> Università degli Studi di Cagliari</t>
    </r>
  </si>
  <si>
    <t>riduzione 10% ed esenzione dagli incrementi per fuori corso</t>
  </si>
  <si>
    <t>maggiorazione della tassa base (circa 2/3 del totale): 1° anno 5%, 2° anno 15%, dal 3° anno 30%</t>
  </si>
  <si>
    <t>rateizzazione molto articolata con 4 scadenze</t>
  </si>
  <si>
    <t xml:space="preserve">esenzione della tassa regionale per famiglie con reddito lordo &lt; 25.000 €. Riduzioni per fuori sede in misura correlata alla distanza e/o alla città di residenza mediante incremento del coefficiente basato sui componenti del nucleo familiare (= abbattimento ISEE). Premialità x merito: riduzione 10% tasse con 50 crediti format. anno solare; penalizzazione x deerito: maggiorazione 10% tassese crediti inferiori e 50 e inferiori alla media di facoltà. </t>
  </si>
  <si>
    <r>
      <rPr>
        <b/>
        <sz val="12"/>
        <color theme="1"/>
        <rFont val="Calibri"/>
        <family val="2"/>
        <scheme val="minor"/>
      </rPr>
      <t>Reggio Calabria</t>
    </r>
    <r>
      <rPr>
        <sz val="12"/>
        <color theme="1"/>
        <rFont val="Calibri"/>
        <family val="2"/>
        <scheme val="minor"/>
      </rPr>
      <t xml:space="preserve"> Università        degli studi  Mediterranea</t>
    </r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</si>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</sst>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rgb="FF3C3C3C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3" fontId="0" fillId="2" borderId="0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left" vertical="center" wrapText="1"/>
    </xf>
    <xf numFmtId="3" fontId="0" fillId="0" borderId="3" xfId="0" applyNumberForma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topLeftCell="A7" workbookViewId="0">
      <selection activeCell="D13" sqref="D13"/>
    </sheetView>
  </sheetViews>
  <sheetFormatPr baseColWidth="10" defaultRowHeight="15" x14ac:dyDescent="0"/>
  <cols>
    <col min="1" max="1" width="13.5" style="4" customWidth="1"/>
    <col min="2" max="2" width="22.6640625" style="4" customWidth="1"/>
    <col min="3" max="3" width="13" style="4" customWidth="1"/>
    <col min="4" max="4" width="11.5" style="4" customWidth="1"/>
    <col min="5" max="11" width="10.83203125" style="4"/>
    <col min="12" max="13" width="19" style="4" customWidth="1"/>
    <col min="14" max="14" width="37" style="4" customWidth="1"/>
    <col min="15" max="16384" width="10.83203125" style="4"/>
  </cols>
  <sheetData>
    <row r="2" spans="1:15" s="1" customFormat="1" ht="107" customHeight="1">
      <c r="A2" s="20" t="s">
        <v>16</v>
      </c>
      <c r="B2" s="20" t="s">
        <v>20</v>
      </c>
      <c r="C2" s="20" t="s">
        <v>0</v>
      </c>
      <c r="D2" s="18" t="s">
        <v>56</v>
      </c>
      <c r="E2" s="18"/>
      <c r="F2" s="18" t="s">
        <v>35</v>
      </c>
      <c r="G2" s="18"/>
      <c r="H2" s="18"/>
      <c r="I2" s="29" t="s">
        <v>10</v>
      </c>
      <c r="J2" s="29"/>
      <c r="K2" s="29"/>
      <c r="L2" s="20" t="s">
        <v>3</v>
      </c>
      <c r="M2" s="20" t="s">
        <v>12</v>
      </c>
      <c r="N2" s="20" t="s">
        <v>67</v>
      </c>
    </row>
    <row r="3" spans="1:15" ht="28" customHeight="1">
      <c r="A3" s="21"/>
      <c r="B3" s="21"/>
      <c r="C3" s="21"/>
      <c r="D3" s="3" t="s">
        <v>1</v>
      </c>
      <c r="E3" s="3" t="s">
        <v>2</v>
      </c>
      <c r="F3" s="3" t="s">
        <v>7</v>
      </c>
      <c r="G3" s="3" t="s">
        <v>8</v>
      </c>
      <c r="H3" s="3" t="s">
        <v>9</v>
      </c>
      <c r="I3" s="3" t="s">
        <v>7</v>
      </c>
      <c r="J3" s="3" t="s">
        <v>8</v>
      </c>
      <c r="K3" s="3" t="s">
        <v>9</v>
      </c>
      <c r="L3" s="21"/>
      <c r="M3" s="21"/>
      <c r="N3" s="21"/>
      <c r="O3" s="2"/>
    </row>
    <row r="4" spans="1:15" ht="38" customHeight="1">
      <c r="A4" s="20" t="s">
        <v>15</v>
      </c>
      <c r="B4" s="5"/>
      <c r="C4" s="23" t="s">
        <v>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</row>
    <row r="5" spans="1:15" ht="15" customHeight="1">
      <c r="A5" s="22"/>
      <c r="B5" s="5" t="s">
        <v>4</v>
      </c>
      <c r="C5" s="24"/>
      <c r="D5" s="5">
        <v>691</v>
      </c>
      <c r="E5" s="6">
        <v>2843</v>
      </c>
      <c r="F5" s="6">
        <v>691</v>
      </c>
      <c r="G5" s="6">
        <v>0</v>
      </c>
      <c r="H5" s="6">
        <f>F5+G5</f>
        <v>691</v>
      </c>
      <c r="I5" s="6">
        <v>691</v>
      </c>
      <c r="J5" s="6">
        <v>275.39999999999998</v>
      </c>
      <c r="K5" s="6">
        <f>I5+J5</f>
        <v>966.4</v>
      </c>
      <c r="L5" s="18" t="s">
        <v>11</v>
      </c>
      <c r="M5" s="18" t="s">
        <v>13</v>
      </c>
      <c r="N5" s="18" t="s">
        <v>14</v>
      </c>
      <c r="O5" s="2"/>
    </row>
    <row r="6" spans="1:15">
      <c r="A6" s="22"/>
      <c r="B6" s="5" t="s">
        <v>5</v>
      </c>
      <c r="C6" s="24"/>
      <c r="D6" s="5">
        <v>768</v>
      </c>
      <c r="E6" s="6">
        <v>3539</v>
      </c>
      <c r="F6" s="6">
        <v>691</v>
      </c>
      <c r="G6" s="6">
        <v>77</v>
      </c>
      <c r="H6" s="6">
        <f>F6+G6</f>
        <v>768</v>
      </c>
      <c r="I6" s="6">
        <v>691</v>
      </c>
      <c r="J6" s="6">
        <v>428</v>
      </c>
      <c r="K6" s="6">
        <f t="shared" ref="K6:K7" si="0">I6+J6</f>
        <v>1119</v>
      </c>
      <c r="L6" s="18"/>
      <c r="M6" s="18"/>
      <c r="N6" s="18"/>
      <c r="O6" s="2"/>
    </row>
    <row r="7" spans="1:15">
      <c r="A7" s="21"/>
      <c r="B7" s="5" t="s">
        <v>6</v>
      </c>
      <c r="C7" s="25"/>
      <c r="D7" s="5">
        <v>795</v>
      </c>
      <c r="E7" s="6">
        <v>3788</v>
      </c>
      <c r="F7" s="6">
        <v>691</v>
      </c>
      <c r="G7" s="6">
        <v>104</v>
      </c>
      <c r="H7" s="6">
        <f>F7+G7</f>
        <v>795</v>
      </c>
      <c r="I7" s="6">
        <v>691</v>
      </c>
      <c r="J7" s="6">
        <v>482</v>
      </c>
      <c r="K7" s="6">
        <f t="shared" si="0"/>
        <v>1173</v>
      </c>
      <c r="L7" s="18"/>
      <c r="M7" s="18"/>
      <c r="N7" s="18"/>
      <c r="O7" s="2"/>
    </row>
    <row r="8" spans="1:15">
      <c r="A8" s="7"/>
      <c r="B8" s="7"/>
      <c r="C8" s="1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2"/>
    </row>
    <row r="9" spans="1:15" ht="72" customHeight="1">
      <c r="A9" s="18" t="s">
        <v>17</v>
      </c>
      <c r="B9" s="5" t="s">
        <v>18</v>
      </c>
      <c r="C9" s="26" t="s">
        <v>55</v>
      </c>
      <c r="D9" s="6">
        <v>157.08000000000001</v>
      </c>
      <c r="E9" s="6">
        <v>1417</v>
      </c>
      <c r="F9" s="6">
        <v>157.08000000000001</v>
      </c>
      <c r="G9" s="6">
        <v>0</v>
      </c>
      <c r="H9" s="6">
        <v>157.08000000000001</v>
      </c>
      <c r="I9" s="6">
        <v>600</v>
      </c>
      <c r="J9" s="6">
        <v>276.83</v>
      </c>
      <c r="K9" s="6">
        <v>876.83</v>
      </c>
      <c r="L9" s="18" t="s">
        <v>22</v>
      </c>
      <c r="M9" s="18" t="s">
        <v>23</v>
      </c>
      <c r="N9" s="27" t="s">
        <v>21</v>
      </c>
      <c r="O9" s="2"/>
    </row>
    <row r="10" spans="1:15" ht="55" customHeight="1">
      <c r="A10" s="18"/>
      <c r="B10" s="5" t="s">
        <v>19</v>
      </c>
      <c r="C10" s="26"/>
      <c r="D10" s="6">
        <v>157.08000000000001</v>
      </c>
      <c r="E10" s="6">
        <v>3983</v>
      </c>
      <c r="F10" s="6">
        <v>157.08000000000001</v>
      </c>
      <c r="G10" s="6">
        <v>0</v>
      </c>
      <c r="H10" s="6">
        <v>157.08000000000001</v>
      </c>
      <c r="I10" s="6">
        <v>910</v>
      </c>
      <c r="J10" s="6">
        <v>1249.83</v>
      </c>
      <c r="K10" s="6">
        <v>2159.83</v>
      </c>
      <c r="L10" s="18"/>
      <c r="M10" s="18"/>
      <c r="N10" s="28"/>
      <c r="O10" s="2"/>
    </row>
    <row r="11" spans="1:15">
      <c r="A11" s="10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/>
      <c r="O11" s="2"/>
    </row>
    <row r="12" spans="1:15" ht="77" customHeight="1">
      <c r="A12" s="18" t="s">
        <v>28</v>
      </c>
      <c r="B12" s="5" t="s">
        <v>24</v>
      </c>
      <c r="C12" s="18">
        <v>140</v>
      </c>
      <c r="D12" s="6">
        <v>366.62</v>
      </c>
      <c r="E12" s="6">
        <v>2075.62</v>
      </c>
      <c r="F12" s="6">
        <v>367</v>
      </c>
      <c r="G12" s="6">
        <v>0</v>
      </c>
      <c r="H12" s="6">
        <v>367</v>
      </c>
      <c r="I12" s="6">
        <f>193+134+140+14.62+2</f>
        <v>483.62</v>
      </c>
      <c r="J12" s="6">
        <f>617.62-484</f>
        <v>133.62</v>
      </c>
      <c r="K12" s="6">
        <v>618</v>
      </c>
      <c r="L12" s="20" t="s">
        <v>22</v>
      </c>
      <c r="M12" s="18" t="s">
        <v>27</v>
      </c>
      <c r="N12" s="19" t="s">
        <v>26</v>
      </c>
      <c r="O12" s="2"/>
    </row>
    <row r="13" spans="1:15" ht="71" customHeight="1">
      <c r="A13" s="18"/>
      <c r="B13" s="5" t="s">
        <v>25</v>
      </c>
      <c r="C13" s="18"/>
      <c r="D13" s="6">
        <v>1417</v>
      </c>
      <c r="E13" s="6">
        <v>3654</v>
      </c>
      <c r="F13" s="6" t="s">
        <v>29</v>
      </c>
      <c r="G13" s="6">
        <v>0</v>
      </c>
      <c r="H13" s="6" t="s">
        <v>29</v>
      </c>
      <c r="I13" s="3" t="s">
        <v>30</v>
      </c>
      <c r="J13" s="6">
        <v>134</v>
      </c>
      <c r="K13" s="6" t="s">
        <v>31</v>
      </c>
      <c r="L13" s="21"/>
      <c r="M13" s="18"/>
      <c r="N13" s="19"/>
      <c r="O13" s="2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2"/>
      <c r="O14" s="2"/>
    </row>
    <row r="15" spans="1:15" s="14" customFormat="1" ht="63" customHeight="1">
      <c r="A15" s="6" t="s">
        <v>34</v>
      </c>
      <c r="B15" s="6" t="s">
        <v>32</v>
      </c>
      <c r="C15" s="6">
        <v>140</v>
      </c>
      <c r="D15" s="6">
        <v>155</v>
      </c>
      <c r="E15" s="6">
        <v>155</v>
      </c>
      <c r="F15" s="6">
        <v>155</v>
      </c>
      <c r="G15" s="6">
        <v>0</v>
      </c>
      <c r="H15" s="6">
        <v>155</v>
      </c>
      <c r="I15" s="6">
        <v>155</v>
      </c>
      <c r="J15" s="6">
        <v>0</v>
      </c>
      <c r="K15" s="6">
        <v>155</v>
      </c>
      <c r="L15" s="6" t="s">
        <v>22</v>
      </c>
      <c r="M15" s="6" t="s">
        <v>22</v>
      </c>
      <c r="N15" s="6" t="s">
        <v>33</v>
      </c>
      <c r="O15" s="13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2"/>
    </row>
    <row r="17" spans="1:15" ht="15" customHeight="1">
      <c r="A17" s="18" t="s">
        <v>44</v>
      </c>
      <c r="B17" s="5" t="s">
        <v>37</v>
      </c>
      <c r="C17" s="20">
        <v>140</v>
      </c>
      <c r="D17" s="6">
        <v>365</v>
      </c>
      <c r="E17" s="6">
        <v>2154</v>
      </c>
      <c r="F17" s="6">
        <f>400+140</f>
        <v>540</v>
      </c>
      <c r="G17" s="6">
        <v>101</v>
      </c>
      <c r="H17" s="6">
        <f>F17+G17</f>
        <v>641</v>
      </c>
      <c r="I17" s="6">
        <v>540</v>
      </c>
      <c r="J17" s="6">
        <v>216</v>
      </c>
      <c r="K17" s="6">
        <f>I17+J17</f>
        <v>756</v>
      </c>
      <c r="L17" s="20" t="s">
        <v>36</v>
      </c>
      <c r="M17" s="20" t="s">
        <v>41</v>
      </c>
      <c r="N17" s="20" t="s">
        <v>40</v>
      </c>
      <c r="O17" s="2"/>
    </row>
    <row r="18" spans="1:15">
      <c r="A18" s="18"/>
      <c r="B18" s="5" t="s">
        <v>38</v>
      </c>
      <c r="C18" s="22"/>
      <c r="D18" s="6">
        <v>376</v>
      </c>
      <c r="E18" s="6">
        <v>2241</v>
      </c>
      <c r="F18" s="6">
        <v>540</v>
      </c>
      <c r="G18" s="6">
        <v>120</v>
      </c>
      <c r="H18" s="6">
        <f>F18+G18</f>
        <v>660</v>
      </c>
      <c r="I18" s="6">
        <v>540</v>
      </c>
      <c r="J18" s="6">
        <v>232</v>
      </c>
      <c r="K18" s="6">
        <f>I18+J18</f>
        <v>772</v>
      </c>
      <c r="L18" s="22"/>
      <c r="M18" s="22"/>
      <c r="N18" s="22"/>
      <c r="O18" s="2"/>
    </row>
    <row r="19" spans="1:15">
      <c r="A19" s="18"/>
      <c r="B19" s="5" t="s">
        <v>39</v>
      </c>
      <c r="C19" s="21"/>
      <c r="D19" s="6">
        <v>387</v>
      </c>
      <c r="E19" s="6">
        <v>2328</v>
      </c>
      <c r="F19" s="6">
        <v>540</v>
      </c>
      <c r="G19" s="6">
        <v>141</v>
      </c>
      <c r="H19" s="6">
        <f>F19+G19</f>
        <v>681</v>
      </c>
      <c r="I19" s="6">
        <v>540</v>
      </c>
      <c r="J19" s="6">
        <v>249</v>
      </c>
      <c r="K19" s="6">
        <f>I19+J19</f>
        <v>789</v>
      </c>
      <c r="L19" s="21"/>
      <c r="M19" s="21"/>
      <c r="N19" s="21"/>
      <c r="O19" s="2"/>
    </row>
    <row r="20" spans="1:15">
      <c r="A20" s="9"/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"/>
    </row>
    <row r="21" spans="1:15" ht="39" customHeight="1">
      <c r="A21" s="18" t="s">
        <v>45</v>
      </c>
      <c r="B21" s="5" t="s">
        <v>42</v>
      </c>
      <c r="C21" s="18">
        <v>140</v>
      </c>
      <c r="D21" s="6">
        <f>337+154.62</f>
        <v>491.62</v>
      </c>
      <c r="E21" s="6">
        <f>1449+154.62</f>
        <v>1603.62</v>
      </c>
      <c r="F21" s="6">
        <f>246+154.62</f>
        <v>400.62</v>
      </c>
      <c r="G21" s="6">
        <v>129</v>
      </c>
      <c r="H21" s="6">
        <f>F21+G21</f>
        <v>529.62</v>
      </c>
      <c r="I21" s="6">
        <f>460+154.62</f>
        <v>614.62</v>
      </c>
      <c r="J21" s="6">
        <v>284</v>
      </c>
      <c r="K21" s="6">
        <f>I21+J21</f>
        <v>898.62</v>
      </c>
      <c r="L21" s="20" t="s">
        <v>22</v>
      </c>
      <c r="M21" s="20" t="s">
        <v>46</v>
      </c>
      <c r="N21" s="20" t="s">
        <v>47</v>
      </c>
      <c r="O21" s="2"/>
    </row>
    <row r="22" spans="1:15" ht="38" customHeight="1">
      <c r="A22" s="18"/>
      <c r="B22" s="5" t="s">
        <v>43</v>
      </c>
      <c r="C22" s="18"/>
      <c r="D22" s="3">
        <f>404+154.62</f>
        <v>558.62</v>
      </c>
      <c r="E22" s="6">
        <f>1503+154.62</f>
        <v>1657.62</v>
      </c>
      <c r="F22" s="6">
        <f>263+154.62</f>
        <v>417.62</v>
      </c>
      <c r="G22" s="6">
        <v>181</v>
      </c>
      <c r="H22" s="6">
        <f>F22+G22</f>
        <v>598.62</v>
      </c>
      <c r="I22" s="6">
        <f>480+154.62</f>
        <v>634.62</v>
      </c>
      <c r="J22" s="6">
        <v>336</v>
      </c>
      <c r="K22" s="6">
        <f>I22+J22</f>
        <v>970.62</v>
      </c>
      <c r="L22" s="21"/>
      <c r="M22" s="21"/>
      <c r="N22" s="21"/>
      <c r="O22" s="2"/>
    </row>
    <row r="23" spans="1: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"/>
    </row>
    <row r="24" spans="1:15" ht="74" customHeight="1">
      <c r="A24" s="11" t="s">
        <v>66</v>
      </c>
      <c r="B24" s="5" t="s">
        <v>51</v>
      </c>
      <c r="C24" s="6">
        <v>140</v>
      </c>
      <c r="D24" s="6">
        <f>395.65+140+14.62</f>
        <v>550.27</v>
      </c>
      <c r="E24" s="6">
        <f>2155+140+14.62</f>
        <v>2309.62</v>
      </c>
      <c r="F24" s="6">
        <f>255.65+140+14.62</f>
        <v>410.27</v>
      </c>
      <c r="G24" s="6">
        <v>200</v>
      </c>
      <c r="H24" s="6">
        <v>610</v>
      </c>
      <c r="I24" s="6">
        <f>255.65+140+14.62</f>
        <v>410.27</v>
      </c>
      <c r="J24" s="6">
        <v>400</v>
      </c>
      <c r="K24" s="6">
        <v>810</v>
      </c>
      <c r="L24" s="6" t="s">
        <v>50</v>
      </c>
      <c r="M24" s="5" t="s">
        <v>48</v>
      </c>
      <c r="N24" s="5" t="s">
        <v>49</v>
      </c>
      <c r="O24" s="2"/>
    </row>
    <row r="25" spans="1:15" ht="1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5"/>
      <c r="N25" s="9"/>
      <c r="O25" s="2"/>
    </row>
    <row r="26" spans="1:15" ht="60" customHeight="1">
      <c r="A26" s="18" t="s">
        <v>61</v>
      </c>
      <c r="B26" s="5" t="s">
        <v>58</v>
      </c>
      <c r="C26" s="18" t="s">
        <v>52</v>
      </c>
      <c r="D26" s="6">
        <f>193.4+14.62+62+5.87+2.15+4+84.91</f>
        <v>366.94999999999993</v>
      </c>
      <c r="E26" s="6">
        <f>2653.4+14.62+62+5.87+2.15+4+148.59</f>
        <v>2890.63</v>
      </c>
      <c r="F26" s="18" t="s">
        <v>64</v>
      </c>
      <c r="G26" s="18"/>
      <c r="H26" s="17">
        <f>254.54+14.62+62+5.87+2.15+4+86.5</f>
        <v>429.67999999999995</v>
      </c>
      <c r="I26" s="18" t="s">
        <v>64</v>
      </c>
      <c r="J26" s="18"/>
      <c r="K26" s="17">
        <f>375.43+14.62+62+5.87+2.15+4+94.2</f>
        <v>558.27</v>
      </c>
      <c r="L26" s="18" t="s">
        <v>63</v>
      </c>
      <c r="M26" s="18" t="s">
        <v>62</v>
      </c>
      <c r="N26" s="20" t="s">
        <v>65</v>
      </c>
      <c r="O26" s="2"/>
    </row>
    <row r="27" spans="1:15" ht="45">
      <c r="A27" s="18"/>
      <c r="B27" s="5" t="s">
        <v>57</v>
      </c>
      <c r="C27" s="18"/>
      <c r="D27" s="6">
        <f>193.4+14.62+62+5.87+2.15+4+84.91</f>
        <v>366.94999999999993</v>
      </c>
      <c r="E27" s="6">
        <f>2653.4+14.62+62+5.87+2.15+4+127.35</f>
        <v>2869.39</v>
      </c>
      <c r="F27" s="18"/>
      <c r="G27" s="18"/>
      <c r="H27" s="17">
        <f>254.54+14.62+62+5.87+2.15+4+85.93</f>
        <v>429.10999999999996</v>
      </c>
      <c r="I27" s="18"/>
      <c r="J27" s="18"/>
      <c r="K27" s="17">
        <f>375.43+14.62+62+5.87+2.15+4+91.13</f>
        <v>555.20000000000005</v>
      </c>
      <c r="L27" s="18"/>
      <c r="M27" s="18"/>
      <c r="N27" s="22"/>
      <c r="O27" s="2"/>
    </row>
    <row r="28" spans="1:15" ht="30">
      <c r="A28" s="18"/>
      <c r="B28" s="5" t="s">
        <v>60</v>
      </c>
      <c r="C28" s="18"/>
      <c r="D28" s="6">
        <f>193.4+14.62+62+5.87+2.15+4+51.51</f>
        <v>333.54999999999995</v>
      </c>
      <c r="E28" s="6">
        <f>2653.4+14.62+62+5.87+2.15+4+92.72</f>
        <v>2834.7599999999998</v>
      </c>
      <c r="F28" s="18"/>
      <c r="G28" s="18"/>
      <c r="H28" s="17">
        <f>254.54+14.62+62+5.87+2.15+4+52.5</f>
        <v>395.67999999999995</v>
      </c>
      <c r="I28" s="18"/>
      <c r="J28" s="18"/>
      <c r="K28" s="17">
        <f>375.43+14.62+62+5.87+2.15+4+57.6</f>
        <v>521.66999999999996</v>
      </c>
      <c r="L28" s="18"/>
      <c r="M28" s="18"/>
      <c r="N28" s="22"/>
      <c r="O28" s="2"/>
    </row>
    <row r="29" spans="1:15" ht="45">
      <c r="A29" s="18"/>
      <c r="B29" s="5" t="s">
        <v>59</v>
      </c>
      <c r="C29" s="18"/>
      <c r="D29" s="6">
        <f>193.4+14.62+62+5.87+2.15+4+42.46</f>
        <v>324.49999999999994</v>
      </c>
      <c r="E29" s="6">
        <f>2653.4+14.62+62+5.87+2.15+4+84.91</f>
        <v>2826.95</v>
      </c>
      <c r="F29" s="18"/>
      <c r="G29" s="18"/>
      <c r="H29" s="17">
        <f>254.54+14.62+62+5.87+2.15+4+43.46</f>
        <v>386.63999999999993</v>
      </c>
      <c r="I29" s="18"/>
      <c r="J29" s="18"/>
      <c r="K29" s="17">
        <f>375.43+14.62+62+5.87+2.15+4+48.66</f>
        <v>512.73</v>
      </c>
      <c r="L29" s="18"/>
      <c r="M29" s="18"/>
      <c r="N29" s="21"/>
      <c r="O29" s="2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4" t="s">
        <v>53</v>
      </c>
    </row>
  </sheetData>
  <mergeCells count="41">
    <mergeCell ref="C26:C29"/>
    <mergeCell ref="A26:A29"/>
    <mergeCell ref="M26:M29"/>
    <mergeCell ref="L26:L29"/>
    <mergeCell ref="F26:G29"/>
    <mergeCell ref="A17:A19"/>
    <mergeCell ref="L17:L19"/>
    <mergeCell ref="M17:M19"/>
    <mergeCell ref="N17:N19"/>
    <mergeCell ref="A21:A22"/>
    <mergeCell ref="C21:C22"/>
    <mergeCell ref="C17:C19"/>
    <mergeCell ref="M21:M22"/>
    <mergeCell ref="N21:N22"/>
    <mergeCell ref="L21:L22"/>
    <mergeCell ref="I26:J29"/>
    <mergeCell ref="N2:N3"/>
    <mergeCell ref="D2:E2"/>
    <mergeCell ref="F2:H2"/>
    <mergeCell ref="N5:N7"/>
    <mergeCell ref="I2:K2"/>
    <mergeCell ref="L5:L7"/>
    <mergeCell ref="M5:M7"/>
    <mergeCell ref="N26:N29"/>
    <mergeCell ref="A2:A3"/>
    <mergeCell ref="B2:B3"/>
    <mergeCell ref="C2:C3"/>
    <mergeCell ref="L2:L3"/>
    <mergeCell ref="M2:M3"/>
    <mergeCell ref="A4:A7"/>
    <mergeCell ref="C4:C7"/>
    <mergeCell ref="C9:C10"/>
    <mergeCell ref="A9:A10"/>
    <mergeCell ref="N9:N10"/>
    <mergeCell ref="L9:L10"/>
    <mergeCell ref="M9:M10"/>
    <mergeCell ref="C12:C13"/>
    <mergeCell ref="N12:N13"/>
    <mergeCell ref="M12:M13"/>
    <mergeCell ref="A12:A13"/>
    <mergeCell ref="L12:L13"/>
  </mergeCells>
  <phoneticPr fontId="6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Galli</dc:creator>
  <cp:lastModifiedBy>Laura Galli</cp:lastModifiedBy>
  <cp:lastPrinted>2012-09-27T07:33:34Z</cp:lastPrinted>
  <dcterms:created xsi:type="dcterms:W3CDTF">2012-09-24T08:32:00Z</dcterms:created>
  <dcterms:modified xsi:type="dcterms:W3CDTF">2012-09-28T13:40:04Z</dcterms:modified>
</cp:coreProperties>
</file>